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velairetechnologiesllc-my.sharepoint.com/personal/wtkachuk_novelaire_com/Documents/"/>
    </mc:Choice>
  </mc:AlternateContent>
  <xr:revisionPtr revIDLastSave="0" documentId="8_{B9EB9531-98AB-45A7-B9B4-6C39168CD10E}" xr6:coauthVersionLast="47" xr6:coauthVersionMax="47" xr10:uidLastSave="{00000000-0000-0000-0000-000000000000}"/>
  <bookViews>
    <workbookView xWindow="2780" yWindow="1410" windowWidth="32500" windowHeight="19140" xr2:uid="{30712F03-ABDA-42F2-8EE0-077BC010BC74}"/>
  </bookViews>
  <sheets>
    <sheet name="Ice Arena Entry" sheetId="3" r:id="rId1"/>
  </sheets>
  <definedNames>
    <definedName name="_xlnm.Print_Area" localSheetId="0">'Ice Arena Entry'!$B$1:$F$75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7" i="3" l="1"/>
  <c r="D72" i="3"/>
  <c r="D6" i="3"/>
  <c r="D5" i="3"/>
  <c r="D63" i="3"/>
  <c r="D60" i="3"/>
  <c r="B48" i="3"/>
  <c r="B43" i="3"/>
  <c r="B53" i="3" s="1"/>
  <c r="B38" i="3"/>
  <c r="B40" i="3" s="1"/>
  <c r="D40" i="3" s="1"/>
  <c r="D19" i="3"/>
  <c r="D69" i="3" s="1"/>
  <c r="B56" i="3" l="1"/>
  <c r="D75" i="3" l="1"/>
  <c r="D8" i="3" s="1"/>
</calcChain>
</file>

<file path=xl/sharedStrings.xml><?xml version="1.0" encoding="utf-8"?>
<sst xmlns="http://schemas.openxmlformats.org/spreadsheetml/2006/main" count="80" uniqueCount="59">
  <si>
    <t>Infiltration</t>
  </si>
  <si>
    <t>People</t>
  </si>
  <si>
    <t>gr/lb</t>
  </si>
  <si>
    <t>CFM</t>
  </si>
  <si>
    <t>ACH</t>
  </si>
  <si>
    <t>L (ft)</t>
  </si>
  <si>
    <t>W (ft)</t>
  </si>
  <si>
    <t>H (ft)</t>
  </si>
  <si>
    <t>Outside Air Conditions</t>
  </si>
  <si>
    <t>Exterior Doors</t>
  </si>
  <si>
    <t>Open Time (min/hr)</t>
  </si>
  <si>
    <t>Wind Speed (mph)</t>
  </si>
  <si>
    <t>Wind Speed (FPM)</t>
  </si>
  <si>
    <t>lb/hr</t>
  </si>
  <si>
    <t># Qty</t>
  </si>
  <si>
    <t>Total</t>
  </si>
  <si>
    <t>0.2 - 1 ACH (Excellent - Poor construction)</t>
  </si>
  <si>
    <t>0.1 - 1 lb/hr (Seated - Very Active)</t>
  </si>
  <si>
    <t>Exterior door load uses average wind speed</t>
  </si>
  <si>
    <t>Moisture Load Sources</t>
  </si>
  <si>
    <t>Design Parameters</t>
  </si>
  <si>
    <t>Outside ventilation/make-up Air</t>
  </si>
  <si>
    <t>Ice Resurfacing</t>
  </si>
  <si>
    <t>Rink Conditions / Size</t>
  </si>
  <si>
    <t>Spectators</t>
  </si>
  <si>
    <t>Skaters</t>
  </si>
  <si>
    <t>Ice Surface</t>
  </si>
  <si>
    <t># Spectators</t>
  </si>
  <si>
    <t># Skaters</t>
  </si>
  <si>
    <t>Spectators (CFM/Person)</t>
  </si>
  <si>
    <t>Skaters (CFM/Person)</t>
  </si>
  <si>
    <t>Building Volume (ft3)</t>
  </si>
  <si>
    <t>Building Area (ft2)</t>
  </si>
  <si>
    <t>Rink (CFM/ft2)</t>
  </si>
  <si>
    <t>Building (CFM/ft2)</t>
  </si>
  <si>
    <t>Ventilation Air</t>
  </si>
  <si>
    <t>Total OA (CFM)</t>
  </si>
  <si>
    <t>Location</t>
  </si>
  <si>
    <t>Baton Rouge, LA</t>
  </si>
  <si>
    <t>NHL: 16327 sqft, Olympic: 19327 sqft</t>
  </si>
  <si>
    <t>Area (sqft)</t>
  </si>
  <si>
    <t>Ashrae 62.1, 2022</t>
  </si>
  <si>
    <t>Vbz = (Rp*Pz)+(Ra*Az)</t>
  </si>
  <si>
    <t>People O/A Rate (Rp)</t>
  </si>
  <si>
    <t>Space O/A Rate (Ra)</t>
  </si>
  <si>
    <t>Breathing Zone O/A Rate (Vbz)</t>
  </si>
  <si>
    <t>Project Name</t>
  </si>
  <si>
    <t>Raising Canes' Arena</t>
  </si>
  <si>
    <t>ICE ARENA DEHUMIDIFICATION LOAD</t>
  </si>
  <si>
    <t>PROJECT</t>
  </si>
  <si>
    <t>LOCATION</t>
  </si>
  <si>
    <t>TOTAL MOISTURE LOAD</t>
  </si>
  <si>
    <t>QUICK ENTRY GUIDE</t>
  </si>
  <si>
    <t>Blue = editable input  |  Gray = calculated value  |  Green = final total  |  Inputs: rows 19–39  |  Loads: rows 45–90</t>
  </si>
  <si>
    <t>Guidance</t>
  </si>
  <si>
    <t>°F DB</t>
  </si>
  <si>
    <t>°F Dew Point</t>
  </si>
  <si>
    <t>Estimation of water evaporation during resurfacing</t>
  </si>
  <si>
    <t>Version 1.0 - 2026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</si>
</sst>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1"/>
      <color rgb="FF1F4E78"/>
      <name val="Aptos Narrow"/>
      <family val="2"/>
      <scheme val="minor"/>
    </font>
    <font>
      <b/>
      <sz val="11"/>
      <color rgb="FF1F1F1F"/>
      <name val="Aptos Narrow"/>
      <family val="2"/>
      <scheme val="minor"/>
    </font>
    <font>
      <b/>
      <sz val="24"/>
      <color rgb="FF375623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1"/>
      <color rgb="FF44546A"/>
      <name val="Aptos Narrow"/>
      <family val="2"/>
      <scheme val="minor"/>
    </font>
    <font>
      <b/>
      <sz val="11"/>
      <color rgb="FF17365D"/>
      <name val="Aptos Narrow"/>
      <family val="2"/>
      <scheme val="minor"/>
    </font>
    <font>
      <sz val="11"/>
      <color rgb="FF595959"/>
      <name val="Aptos Narrow"/>
      <family val="2"/>
      <scheme val="minor"/>
    </font>
    <font>
      <b/>
      <sz val="14"/>
      <color rgb="FF375623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7FAF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8" fillId="3" borderId="0" xfId="0" applyFont="1" applyFill="1"/>
    <xf numFmtId="0" fontId="2" fillId="8" borderId="0" xfId="0" applyFont="1" applyFill="1"/>
    <xf numFmtId="0" fontId="12" fillId="6" borderId="3" xfId="0" applyFont="1" applyFill="1" applyBorder="1"/>
    <xf numFmtId="1" fontId="11" fillId="10" borderId="4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8" borderId="0" xfId="0" applyFont="1" applyFill="1" applyAlignment="1">
      <alignment vertical="center"/>
    </xf>
    <xf numFmtId="0" fontId="10" fillId="9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1" fillId="10" borderId="0" xfId="0" applyFont="1" applyFill="1" applyAlignment="1">
      <alignment vertical="center"/>
    </xf>
    <xf numFmtId="0" fontId="10" fillId="9" borderId="5" xfId="0" applyFont="1" applyFill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right"/>
    </xf>
    <xf numFmtId="0" fontId="2" fillId="8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8" fillId="3" borderId="0" xfId="0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2" fillId="8" borderId="0" xfId="0" applyNumberFormat="1" applyFont="1" applyFill="1" applyAlignment="1">
      <alignment horizontal="right"/>
    </xf>
    <xf numFmtId="164" fontId="11" fillId="10" borderId="2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8" fillId="3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164" fontId="11" fillId="10" borderId="1" xfId="0" applyNumberFormat="1" applyFont="1" applyFill="1" applyBorder="1" applyAlignment="1">
      <alignment horizontal="right"/>
    </xf>
    <xf numFmtId="0" fontId="12" fillId="6" borderId="0" xfId="0" applyFont="1" applyFill="1" applyAlignment="1">
      <alignment horizontal="center"/>
    </xf>
    <xf numFmtId="0" fontId="12" fillId="6" borderId="1" xfId="0" applyFont="1" applyFill="1" applyBorder="1"/>
    <xf numFmtId="0" fontId="11" fillId="11" borderId="4" xfId="0" applyFont="1" applyFill="1" applyBorder="1" applyAlignment="1">
      <alignment vertical="center"/>
    </xf>
    <xf numFmtId="1" fontId="11" fillId="11" borderId="4" xfId="0" applyNumberFormat="1" applyFont="1" applyFill="1" applyBorder="1" applyAlignment="1">
      <alignment vertical="center"/>
    </xf>
    <xf numFmtId="1" fontId="11" fillId="11" borderId="2" xfId="0" applyNumberFormat="1" applyFont="1" applyFill="1" applyBorder="1" applyAlignment="1">
      <alignment vertical="center"/>
    </xf>
    <xf numFmtId="3" fontId="12" fillId="6" borderId="6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3" fontId="7" fillId="6" borderId="0" xfId="0" applyNumberFormat="1" applyFont="1" applyFill="1" applyAlignment="1">
      <alignment horizontal="center"/>
    </xf>
    <xf numFmtId="0" fontId="8" fillId="3" borderId="0" xfId="0" applyFont="1" applyFill="1"/>
    <xf numFmtId="0" fontId="9" fillId="7" borderId="0" xfId="0" applyFont="1" applyFill="1" applyAlignment="1">
      <alignment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6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42864</xdr:rowOff>
    </xdr:from>
    <xdr:to>
      <xdr:col>2</xdr:col>
      <xdr:colOff>1023938</xdr:colOff>
      <xdr:row>0</xdr:row>
      <xdr:rowOff>335470</xdr:rowOff>
    </xdr:to>
    <xdr:pic>
      <xdr:nvPicPr>
        <xdr:cNvPr id="2" name="Picture 1" descr="NOVELAIR&#10;&#10;AI-generated content may be incorrect.">
          <a:extLst>
            <a:ext uri="{FF2B5EF4-FFF2-40B4-BE49-F238E27FC236}">
              <a16:creationId xmlns:a16="http://schemas.microsoft.com/office/drawing/2014/main" id="{9B80699D-79C8-42B5-926F-C4DCD1174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42864"/>
          <a:ext cx="2909887" cy="292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3E78-C5A2-4D24-ADB4-02CA0E11FC49}">
  <sheetPr>
    <tabColor rgb="FF1F4E78"/>
    <pageSetUpPr fitToPage="1"/>
  </sheetPr>
  <dimension ref="B1:F75"/>
  <sheetViews>
    <sheetView tabSelected="1" zoomScale="115" zoomScaleNormal="115" workbookViewId="0">
      <selection activeCell="C53" sqref="C53"/>
    </sheetView>
  </sheetViews>
  <sheetFormatPr defaultRowHeight="14.5" x14ac:dyDescent="0.35"/>
  <cols>
    <col min="2" max="2" width="26.54296875" customWidth="1"/>
    <col min="3" max="3" width="21.54296875" bestFit="1" customWidth="1"/>
    <col min="4" max="4" width="23.1796875" customWidth="1"/>
    <col min="5" max="5" width="15.7265625" bestFit="1" customWidth="1"/>
    <col min="6" max="6" width="41.7265625" bestFit="1" customWidth="1"/>
  </cols>
  <sheetData>
    <row r="1" spans="2:6" ht="31.9" customHeight="1" x14ac:dyDescent="0.35"/>
    <row r="2" spans="2:6" ht="23.5" x14ac:dyDescent="0.35">
      <c r="B2" s="38" t="s">
        <v>48</v>
      </c>
      <c r="C2" s="38"/>
      <c r="D2" s="38"/>
      <c r="E2" s="38"/>
      <c r="F2" s="38"/>
    </row>
    <row r="3" spans="2:6" x14ac:dyDescent="0.35">
      <c r="B3" s="39" t="s">
        <v>58</v>
      </c>
      <c r="C3" s="39"/>
      <c r="D3" s="39"/>
      <c r="E3" s="39"/>
      <c r="F3" s="39"/>
    </row>
    <row r="5" spans="2:6" x14ac:dyDescent="0.35">
      <c r="B5" s="40" t="s">
        <v>49</v>
      </c>
      <c r="C5" s="40"/>
      <c r="D5" s="41" t="str">
        <f>B17</f>
        <v>Raising Canes' Arena</v>
      </c>
      <c r="E5" s="41"/>
      <c r="F5" s="41"/>
    </row>
    <row r="6" spans="2:6" x14ac:dyDescent="0.35">
      <c r="B6" s="40" t="s">
        <v>50</v>
      </c>
      <c r="C6" s="40"/>
      <c r="D6" s="41" t="str">
        <f>B16</f>
        <v>Baton Rouge, LA</v>
      </c>
      <c r="E6" s="41"/>
      <c r="F6" s="41"/>
    </row>
    <row r="8" spans="2:6" ht="31" x14ac:dyDescent="0.7">
      <c r="B8" s="34" t="s">
        <v>51</v>
      </c>
      <c r="C8" s="34"/>
      <c r="D8" s="35">
        <f>D75</f>
        <v>1098.8449028571429</v>
      </c>
      <c r="E8" s="35"/>
      <c r="F8" s="28" t="s">
        <v>13</v>
      </c>
    </row>
    <row r="10" spans="2:6" ht="16" x14ac:dyDescent="0.4">
      <c r="B10" s="36" t="s">
        <v>52</v>
      </c>
      <c r="C10" s="36"/>
      <c r="D10" s="36"/>
      <c r="E10" s="36"/>
      <c r="F10" s="36"/>
    </row>
    <row r="11" spans="2:6" x14ac:dyDescent="0.35">
      <c r="B11" s="37" t="s">
        <v>53</v>
      </c>
      <c r="C11" s="37"/>
      <c r="D11" s="37"/>
      <c r="E11" s="37"/>
      <c r="F11" s="37"/>
    </row>
    <row r="13" spans="2:6" x14ac:dyDescent="0.35">
      <c r="F13" s="22"/>
    </row>
    <row r="14" spans="2:6" ht="16" x14ac:dyDescent="0.4">
      <c r="B14" s="2" t="s">
        <v>20</v>
      </c>
      <c r="C14" s="2"/>
      <c r="D14" s="2"/>
      <c r="E14" s="2"/>
      <c r="F14" s="23" t="s">
        <v>54</v>
      </c>
    </row>
    <row r="15" spans="2:6" x14ac:dyDescent="0.35">
      <c r="B15" s="3" t="s">
        <v>8</v>
      </c>
      <c r="C15" s="3"/>
      <c r="D15" s="3"/>
      <c r="E15" s="3"/>
      <c r="F15" s="24"/>
    </row>
    <row r="16" spans="2:6" x14ac:dyDescent="0.35">
      <c r="B16" s="8" t="s">
        <v>38</v>
      </c>
      <c r="C16" t="s">
        <v>37</v>
      </c>
      <c r="D16" s="8">
        <v>82</v>
      </c>
      <c r="E16" t="s">
        <v>55</v>
      </c>
      <c r="F16" s="22"/>
    </row>
    <row r="17" spans="2:6" x14ac:dyDescent="0.35">
      <c r="B17" s="8" t="s">
        <v>47</v>
      </c>
      <c r="C17" t="s">
        <v>46</v>
      </c>
      <c r="D17" s="8">
        <v>129.69999999999999</v>
      </c>
      <c r="E17" t="s">
        <v>2</v>
      </c>
      <c r="F17" s="22"/>
    </row>
    <row r="18" spans="2:6" x14ac:dyDescent="0.35">
      <c r="D18" s="8">
        <v>6.9</v>
      </c>
      <c r="E18" t="s">
        <v>11</v>
      </c>
      <c r="F18" s="22"/>
    </row>
    <row r="19" spans="2:6" ht="15" thickBot="1" x14ac:dyDescent="0.4">
      <c r="D19" s="5">
        <f>D18*5280/60</f>
        <v>607.20000000000005</v>
      </c>
      <c r="E19" t="s">
        <v>12</v>
      </c>
      <c r="F19" s="22"/>
    </row>
    <row r="20" spans="2:6" x14ac:dyDescent="0.35">
      <c r="B20" s="6"/>
      <c r="D20" s="15"/>
      <c r="F20" s="22"/>
    </row>
    <row r="21" spans="2:6" x14ac:dyDescent="0.35">
      <c r="B21" s="7" t="s">
        <v>23</v>
      </c>
      <c r="C21" s="3"/>
      <c r="D21" s="16"/>
      <c r="E21" s="3"/>
      <c r="F21" s="24"/>
    </row>
    <row r="22" spans="2:6" x14ac:dyDescent="0.35">
      <c r="B22" s="8">
        <v>60</v>
      </c>
      <c r="C22" t="s">
        <v>55</v>
      </c>
      <c r="D22" s="8">
        <v>270</v>
      </c>
      <c r="E22" t="s">
        <v>5</v>
      </c>
      <c r="F22" s="22"/>
    </row>
    <row r="23" spans="2:6" x14ac:dyDescent="0.35">
      <c r="B23" s="8">
        <v>30.7</v>
      </c>
      <c r="C23" t="s">
        <v>2</v>
      </c>
      <c r="D23" s="8">
        <v>146</v>
      </c>
      <c r="E23" t="s">
        <v>6</v>
      </c>
      <c r="F23" s="22"/>
    </row>
    <row r="24" spans="2:6" x14ac:dyDescent="0.35">
      <c r="B24" s="8">
        <v>35.6</v>
      </c>
      <c r="C24" t="s">
        <v>56</v>
      </c>
      <c r="D24" s="8">
        <v>37</v>
      </c>
      <c r="E24" t="s">
        <v>7</v>
      </c>
      <c r="F24" s="22"/>
    </row>
    <row r="25" spans="2:6" x14ac:dyDescent="0.35">
      <c r="B25" s="6"/>
      <c r="D25" s="15"/>
      <c r="F25" s="22"/>
    </row>
    <row r="26" spans="2:6" x14ac:dyDescent="0.35">
      <c r="B26" s="7" t="s">
        <v>26</v>
      </c>
      <c r="C26" s="3"/>
      <c r="D26" s="16"/>
      <c r="E26" s="3"/>
      <c r="F26" s="24"/>
    </row>
    <row r="27" spans="2:6" x14ac:dyDescent="0.35">
      <c r="B27" s="8">
        <v>16327</v>
      </c>
      <c r="C27" t="s">
        <v>40</v>
      </c>
      <c r="D27" s="15"/>
      <c r="F27" s="22" t="s">
        <v>39</v>
      </c>
    </row>
    <row r="28" spans="2:6" x14ac:dyDescent="0.35">
      <c r="B28" s="6"/>
      <c r="D28" s="15"/>
      <c r="F28" s="22"/>
    </row>
    <row r="29" spans="2:6" x14ac:dyDescent="0.35">
      <c r="B29" s="7" t="s">
        <v>1</v>
      </c>
      <c r="C29" s="3"/>
      <c r="D29" s="16"/>
      <c r="E29" s="3"/>
      <c r="F29" s="24"/>
    </row>
    <row r="30" spans="2:6" x14ac:dyDescent="0.35">
      <c r="B30" s="8">
        <v>250</v>
      </c>
      <c r="C30" t="s">
        <v>27</v>
      </c>
      <c r="D30" s="15"/>
      <c r="F30" s="22"/>
    </row>
    <row r="31" spans="2:6" x14ac:dyDescent="0.35">
      <c r="B31" s="8">
        <v>20</v>
      </c>
      <c r="C31" t="s">
        <v>28</v>
      </c>
      <c r="D31" s="15"/>
      <c r="F31" s="22"/>
    </row>
    <row r="32" spans="2:6" x14ac:dyDescent="0.35">
      <c r="B32" s="6"/>
      <c r="D32" s="15"/>
      <c r="F32" s="22"/>
    </row>
    <row r="33" spans="2:6" x14ac:dyDescent="0.35">
      <c r="B33" s="9"/>
      <c r="C33" s="1"/>
      <c r="D33" s="17"/>
      <c r="E33" s="1"/>
      <c r="F33" s="25"/>
    </row>
    <row r="34" spans="2:6" x14ac:dyDescent="0.35">
      <c r="B34" s="6"/>
      <c r="D34" s="15"/>
      <c r="F34" s="22"/>
    </row>
    <row r="35" spans="2:6" ht="16" x14ac:dyDescent="0.4">
      <c r="B35" s="10" t="s">
        <v>19</v>
      </c>
      <c r="C35" s="2"/>
      <c r="D35" s="18"/>
      <c r="E35" s="2"/>
      <c r="F35" s="23" t="s">
        <v>54</v>
      </c>
    </row>
    <row r="36" spans="2:6" x14ac:dyDescent="0.35">
      <c r="B36" s="11"/>
      <c r="D36" s="15"/>
      <c r="F36" s="26"/>
    </row>
    <row r="37" spans="2:6" x14ac:dyDescent="0.35">
      <c r="B37" s="7" t="s">
        <v>0</v>
      </c>
      <c r="C37" s="3"/>
      <c r="D37" s="16"/>
      <c r="E37" s="3"/>
      <c r="F37" s="24"/>
    </row>
    <row r="38" spans="2:6" x14ac:dyDescent="0.35">
      <c r="B38" s="12">
        <f>D22*D23*D24</f>
        <v>1458540</v>
      </c>
      <c r="C38" t="s">
        <v>31</v>
      </c>
      <c r="D38" s="15"/>
      <c r="F38" s="22"/>
    </row>
    <row r="39" spans="2:6" ht="15" thickBot="1" x14ac:dyDescent="0.4">
      <c r="B39" s="13">
        <v>0.4</v>
      </c>
      <c r="C39" t="s">
        <v>4</v>
      </c>
      <c r="D39" s="15"/>
      <c r="F39" s="22" t="s">
        <v>16</v>
      </c>
    </row>
    <row r="40" spans="2:6" ht="15" thickBot="1" x14ac:dyDescent="0.4">
      <c r="B40" s="30">
        <f>B38*B39/60</f>
        <v>9723.6</v>
      </c>
      <c r="C40" t="s">
        <v>3</v>
      </c>
      <c r="D40" s="27">
        <f>0.075*60*B40*(D17-B23)/7000</f>
        <v>618.83768571428573</v>
      </c>
      <c r="E40" t="s">
        <v>13</v>
      </c>
      <c r="F40" s="22"/>
    </row>
    <row r="41" spans="2:6" x14ac:dyDescent="0.35">
      <c r="B41" s="6"/>
      <c r="D41" s="19"/>
      <c r="F41" s="22"/>
    </row>
    <row r="42" spans="2:6" x14ac:dyDescent="0.35">
      <c r="B42" s="7" t="s">
        <v>35</v>
      </c>
      <c r="C42" s="3"/>
      <c r="D42" s="20"/>
      <c r="E42" s="3"/>
      <c r="F42" s="24"/>
    </row>
    <row r="43" spans="2:6" x14ac:dyDescent="0.35">
      <c r="B43" s="12">
        <f>D22*D23</f>
        <v>39420</v>
      </c>
      <c r="C43" t="s">
        <v>32</v>
      </c>
      <c r="D43" s="19"/>
      <c r="F43" s="22"/>
    </row>
    <row r="44" spans="2:6" x14ac:dyDescent="0.35">
      <c r="B44" s="6"/>
      <c r="D44" s="19"/>
      <c r="F44" s="22"/>
    </row>
    <row r="45" spans="2:6" x14ac:dyDescent="0.35">
      <c r="B45" s="7" t="s">
        <v>43</v>
      </c>
      <c r="C45" s="3"/>
      <c r="D45" s="20"/>
      <c r="E45" s="3"/>
      <c r="F45" s="24"/>
    </row>
    <row r="46" spans="2:6" x14ac:dyDescent="0.35">
      <c r="B46" s="8">
        <v>7.5</v>
      </c>
      <c r="C46" t="s">
        <v>29</v>
      </c>
      <c r="D46" s="19"/>
      <c r="F46" s="22" t="s">
        <v>41</v>
      </c>
    </row>
    <row r="47" spans="2:6" x14ac:dyDescent="0.35">
      <c r="B47" s="8">
        <v>20</v>
      </c>
      <c r="C47" t="s">
        <v>30</v>
      </c>
      <c r="D47" s="19"/>
      <c r="F47" s="22" t="s">
        <v>41</v>
      </c>
    </row>
    <row r="48" spans="2:6" ht="15" thickBot="1" x14ac:dyDescent="0.4">
      <c r="B48" s="30">
        <f>B30*B46+B31*B47</f>
        <v>2275</v>
      </c>
      <c r="C48" t="s">
        <v>3</v>
      </c>
      <c r="D48" s="19"/>
      <c r="F48" s="22"/>
    </row>
    <row r="49" spans="2:6" x14ac:dyDescent="0.35">
      <c r="B49" s="6"/>
      <c r="D49" s="19"/>
      <c r="F49" s="22"/>
    </row>
    <row r="50" spans="2:6" x14ac:dyDescent="0.35">
      <c r="B50" s="7" t="s">
        <v>44</v>
      </c>
      <c r="C50" s="3"/>
      <c r="D50" s="20"/>
      <c r="E50" s="3"/>
      <c r="F50" s="24"/>
    </row>
    <row r="51" spans="2:6" x14ac:dyDescent="0.35">
      <c r="B51" s="8">
        <v>0.06</v>
      </c>
      <c r="C51" t="s">
        <v>34</v>
      </c>
      <c r="D51" s="19"/>
      <c r="F51" s="22" t="s">
        <v>41</v>
      </c>
    </row>
    <row r="52" spans="2:6" x14ac:dyDescent="0.35">
      <c r="B52" s="8">
        <v>0.18</v>
      </c>
      <c r="C52" t="s">
        <v>33</v>
      </c>
      <c r="D52" s="19"/>
      <c r="F52" s="22" t="s">
        <v>41</v>
      </c>
    </row>
    <row r="53" spans="2:6" ht="15" thickBot="1" x14ac:dyDescent="0.4">
      <c r="B53" s="31">
        <f>(B43-B27)*B51+B27*B52</f>
        <v>4324.4399999999996</v>
      </c>
      <c r="C53" t="s">
        <v>3</v>
      </c>
      <c r="D53" s="19"/>
      <c r="F53" s="22"/>
    </row>
    <row r="54" spans="2:6" x14ac:dyDescent="0.35">
      <c r="B54" s="14"/>
      <c r="D54" s="19"/>
      <c r="F54" s="22"/>
    </row>
    <row r="55" spans="2:6" ht="15" thickBot="1" x14ac:dyDescent="0.4">
      <c r="B55" s="7" t="s">
        <v>45</v>
      </c>
      <c r="C55" s="3"/>
      <c r="D55" s="20"/>
      <c r="E55" s="3"/>
      <c r="F55" s="24"/>
    </row>
    <row r="56" spans="2:6" ht="15" thickBot="1" x14ac:dyDescent="0.4">
      <c r="B56" s="32">
        <f>B48+B53</f>
        <v>6599.44</v>
      </c>
      <c r="C56" t="s">
        <v>36</v>
      </c>
      <c r="D56" s="19"/>
      <c r="F56" s="22" t="s">
        <v>42</v>
      </c>
    </row>
    <row r="57" spans="2:6" ht="15" thickBot="1" x14ac:dyDescent="0.4">
      <c r="B57" s="14"/>
      <c r="D57" s="21">
        <f>0.075*60*B56*(D17-B23)/7000</f>
        <v>420.00721714285709</v>
      </c>
      <c r="E57" t="s">
        <v>13</v>
      </c>
      <c r="F57" s="22" t="s">
        <v>21</v>
      </c>
    </row>
    <row r="58" spans="2:6" x14ac:dyDescent="0.35">
      <c r="B58" s="6"/>
      <c r="D58" s="19"/>
      <c r="F58" s="22"/>
    </row>
    <row r="59" spans="2:6" ht="15" thickBot="1" x14ac:dyDescent="0.4">
      <c r="B59" s="7" t="s">
        <v>24</v>
      </c>
      <c r="C59" s="3"/>
      <c r="D59" s="20"/>
      <c r="E59" s="3"/>
      <c r="F59" s="24"/>
    </row>
    <row r="60" spans="2:6" ht="15" thickBot="1" x14ac:dyDescent="0.4">
      <c r="B60" s="8">
        <v>0.1</v>
      </c>
      <c r="C60" t="s">
        <v>13</v>
      </c>
      <c r="D60" s="21">
        <f>B30*B60</f>
        <v>25</v>
      </c>
      <c r="E60" t="s">
        <v>13</v>
      </c>
      <c r="F60" s="22" t="s">
        <v>17</v>
      </c>
    </row>
    <row r="61" spans="2:6" x14ac:dyDescent="0.35">
      <c r="B61" s="6"/>
      <c r="D61" s="19"/>
      <c r="F61" s="22"/>
    </row>
    <row r="62" spans="2:6" ht="15" thickBot="1" x14ac:dyDescent="0.4">
      <c r="B62" s="7" t="s">
        <v>25</v>
      </c>
      <c r="C62" s="3"/>
      <c r="D62" s="20"/>
      <c r="E62" s="3"/>
      <c r="F62" s="24"/>
    </row>
    <row r="63" spans="2:6" ht="15" thickBot="1" x14ac:dyDescent="0.4">
      <c r="B63" s="8">
        <v>0.5</v>
      </c>
      <c r="C63" t="s">
        <v>13</v>
      </c>
      <c r="D63" s="21">
        <f>B31*B63</f>
        <v>10</v>
      </c>
      <c r="E63" t="s">
        <v>13</v>
      </c>
      <c r="F63" s="22" t="s">
        <v>17</v>
      </c>
    </row>
    <row r="64" spans="2:6" x14ac:dyDescent="0.35">
      <c r="B64" s="6"/>
      <c r="D64" s="19"/>
      <c r="F64" s="22"/>
    </row>
    <row r="65" spans="2:6" x14ac:dyDescent="0.35">
      <c r="B65" s="7" t="s">
        <v>9</v>
      </c>
      <c r="C65" s="3"/>
      <c r="D65" s="20"/>
      <c r="E65" s="3"/>
      <c r="F65" s="24"/>
    </row>
    <row r="66" spans="2:6" x14ac:dyDescent="0.35">
      <c r="B66" s="8">
        <v>0</v>
      </c>
      <c r="C66" t="s">
        <v>14</v>
      </c>
      <c r="D66" s="19"/>
      <c r="F66" s="22" t="s">
        <v>18</v>
      </c>
    </row>
    <row r="67" spans="2:6" x14ac:dyDescent="0.35">
      <c r="B67" s="8">
        <v>3</v>
      </c>
      <c r="C67" t="s">
        <v>6</v>
      </c>
      <c r="D67" s="19"/>
      <c r="F67" s="22"/>
    </row>
    <row r="68" spans="2:6" ht="15" thickBot="1" x14ac:dyDescent="0.4">
      <c r="B68" s="8">
        <v>7</v>
      </c>
      <c r="C68" t="s">
        <v>7</v>
      </c>
      <c r="D68" s="19"/>
      <c r="F68" s="22"/>
    </row>
    <row r="69" spans="2:6" ht="15" thickBot="1" x14ac:dyDescent="0.4">
      <c r="B69" s="8">
        <v>1</v>
      </c>
      <c r="C69" t="s">
        <v>10</v>
      </c>
      <c r="D69" s="21">
        <f>0.075*D19*B67*B68*B69*(D17-B23)/7000*B66</f>
        <v>0</v>
      </c>
      <c r="E69" t="s">
        <v>13</v>
      </c>
      <c r="F69" s="22"/>
    </row>
    <row r="70" spans="2:6" x14ac:dyDescent="0.35">
      <c r="B70" s="6"/>
      <c r="D70" s="19"/>
      <c r="F70" s="22"/>
    </row>
    <row r="71" spans="2:6" ht="15" thickBot="1" x14ac:dyDescent="0.4">
      <c r="B71" s="7" t="s">
        <v>22</v>
      </c>
      <c r="C71" s="3"/>
      <c r="D71" s="20"/>
      <c r="E71" s="3"/>
      <c r="F71" s="24"/>
    </row>
    <row r="72" spans="2:6" ht="15" thickBot="1" x14ac:dyDescent="0.4">
      <c r="B72" s="8">
        <v>25</v>
      </c>
      <c r="C72" t="s">
        <v>13</v>
      </c>
      <c r="D72" s="21">
        <f>B72</f>
        <v>25</v>
      </c>
      <c r="E72" t="s">
        <v>13</v>
      </c>
      <c r="F72" s="22" t="s">
        <v>57</v>
      </c>
    </row>
    <row r="73" spans="2:6" x14ac:dyDescent="0.35">
      <c r="B73" s="6"/>
      <c r="D73" s="19"/>
      <c r="F73" s="22"/>
    </row>
    <row r="74" spans="2:6" ht="15" thickBot="1" x14ac:dyDescent="0.4">
      <c r="B74" s="6"/>
      <c r="D74" s="19"/>
      <c r="F74" s="22"/>
    </row>
    <row r="75" spans="2:6" ht="19" thickBot="1" x14ac:dyDescent="0.5">
      <c r="B75" s="6"/>
      <c r="C75" s="29" t="s">
        <v>15</v>
      </c>
      <c r="D75" s="33">
        <f>SUM(D40:D73)</f>
        <v>1098.8449028571429</v>
      </c>
      <c r="E75" s="4" t="s">
        <v>13</v>
      </c>
      <c r="F75" s="22"/>
    </row>
  </sheetData>
  <mergeCells count="10">
    <mergeCell ref="B8:C8"/>
    <mergeCell ref="D8:E8"/>
    <mergeCell ref="B10:F10"/>
    <mergeCell ref="B11:F11"/>
    <mergeCell ref="B2:F2"/>
    <mergeCell ref="B3:F3"/>
    <mergeCell ref="B5:C5"/>
    <mergeCell ref="D5:F5"/>
    <mergeCell ref="B6:C6"/>
    <mergeCell ref="D6:F6"/>
  </mergeCells>
  <printOptions horizontalCentered="1" verticalCentered="1"/>
  <pageMargins left="0.25" right="0.25" top="0.25" bottom="0.2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Ice Arena Entry</vt:lpstr>
      <vt:lpstr>'Ice Arena Entry'!Print_Area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Tiller</dc:creator>
  <cp:lastModifiedBy>Wade Tkachuk</cp:lastModifiedBy>
  <cp:lastPrinted>2026-09-22T19:58:37Z</cp:lastPrinted>
  <dcterms:created xsi:type="dcterms:W3CDTF">2026-09-03T12:52:25Z</dcterms:created>
  <dcterms:modified xsi:type="dcterms:W3CDTF">2026-09-22T20:00:16Z</dcterms:modified>
</cp:coreProperties>
</file>